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80 Daten/80-40 Was-wäre-wenn-Analyse/"/>
    </mc:Choice>
  </mc:AlternateContent>
  <xr:revisionPtr revIDLastSave="0" documentId="13_ncr:1_{1ECBD1CC-2DB1-4E45-ABDA-E3A0B253E1EF}" xr6:coauthVersionLast="47" xr6:coauthVersionMax="47" xr10:uidLastSave="{00000000-0000-0000-0000-000000000000}"/>
  <bookViews>
    <workbookView xWindow="30660" yWindow="8380" windowWidth="29760" windowHeight="18100" tabRatio="500" activeTab="1" xr2:uid="{00000000-000D-0000-FFFF-FFFF00000000}"/>
  </bookViews>
  <sheets>
    <sheet name="1 | Pizza-Rezepte" sheetId="1" r:id="rId1"/>
    <sheet name="2 | Autokauf" sheetId="2" r:id="rId2"/>
  </sheets>
  <definedNames>
    <definedName name="MWSt">0.07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3" i="2" l="1"/>
  <c r="C10" i="2"/>
  <c r="B5" i="2"/>
  <c r="C3" i="2"/>
  <c r="D2" i="1"/>
  <c r="E2" i="1" s="1"/>
  <c r="D3" i="1"/>
  <c r="E3" i="1" s="1"/>
  <c r="D4" i="1"/>
  <c r="E4" i="1" s="1"/>
  <c r="D5" i="1"/>
  <c r="E5" i="1" s="1"/>
  <c r="D6" i="1"/>
  <c r="E6" i="1" s="1"/>
  <c r="D7" i="1"/>
  <c r="E7" i="1"/>
  <c r="D8" i="1"/>
  <c r="E8" i="1"/>
  <c r="D9" i="1"/>
  <c r="E9" i="1" s="1"/>
  <c r="D10" i="1"/>
  <c r="E10" i="1"/>
  <c r="D11" i="1"/>
  <c r="E11" i="1" s="1"/>
  <c r="D12" i="1"/>
  <c r="E12" i="1" s="1"/>
  <c r="A13" i="1"/>
  <c r="E13" i="1" l="1"/>
  <c r="D13" i="1"/>
</calcChain>
</file>

<file path=xl/sharedStrings.xml><?xml version="1.0" encoding="utf-8"?>
<sst xmlns="http://schemas.openxmlformats.org/spreadsheetml/2006/main" count="29" uniqueCount="29">
  <si>
    <t>Menge</t>
  </si>
  <si>
    <t>Zutat</t>
  </si>
  <si>
    <t>Grundpreis</t>
  </si>
  <si>
    <t>Netto</t>
  </si>
  <si>
    <t>Brutto</t>
  </si>
  <si>
    <t>Wasser</t>
  </si>
  <si>
    <t>Mehl</t>
  </si>
  <si>
    <t>Hefe</t>
  </si>
  <si>
    <t>Öl</t>
  </si>
  <si>
    <t>Tomaten</t>
  </si>
  <si>
    <t>Pilze</t>
  </si>
  <si>
    <t>Käse</t>
  </si>
  <si>
    <t>Basilikum</t>
  </si>
  <si>
    <t>Oregano</t>
  </si>
  <si>
    <t>Schinken</t>
  </si>
  <si>
    <t>Ananas</t>
  </si>
  <si>
    <t>Fahrzeug</t>
  </si>
  <si>
    <t>Modell 1</t>
  </si>
  <si>
    <t>Preis Liste</t>
  </si>
  <si>
    <t>Nachlass</t>
  </si>
  <si>
    <t>Inzahlungnahme altes Fahrzeug</t>
  </si>
  <si>
    <t>Anschaffungspreis</t>
  </si>
  <si>
    <t>Fahrleistung km/Jahr</t>
  </si>
  <si>
    <t>Verbrauch/100 km</t>
  </si>
  <si>
    <t>Kraftstoffpreis/Liter</t>
  </si>
  <si>
    <t>Steuern/Jahr</t>
  </si>
  <si>
    <t>Versicherung/Jahr</t>
  </si>
  <si>
    <t>Betriebskosten</t>
  </si>
  <si>
    <t>Betriebskosten/Jahr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</si>
</sst>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\ &quot;g&quot;"/>
    <numFmt numFmtId="165" formatCode="#,##0.00\ &quot;€/kg&quot;"/>
    <numFmt numFmtId="166" formatCode="_-* #,##0.00\ [$€-407]_-;\-* #,##0.00\ [$€-407]_-;_-* &quot;-&quot;??\ [$€-407]_-;_-@_-"/>
    <numFmt numFmtId="167" formatCode="#,##0.00\ &quot;€&quot;"/>
    <numFmt numFmtId="168" formatCode="#,##0\ &quot;€&quot;"/>
  </numFmts>
  <fonts count="4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i/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44" fontId="1" fillId="0" borderId="0" xfId="0" applyNumberFormat="1" applyFont="1"/>
    <xf numFmtId="0" fontId="1" fillId="0" borderId="0" xfId="0" applyFont="1"/>
    <xf numFmtId="164" fontId="1" fillId="0" borderId="0" xfId="0" applyNumberFormat="1" applyFont="1"/>
    <xf numFmtId="165" fontId="1" fillId="0" borderId="0" xfId="0" applyNumberFormat="1" applyFont="1"/>
    <xf numFmtId="166" fontId="1" fillId="0" borderId="0" xfId="0" applyNumberFormat="1" applyFont="1"/>
    <xf numFmtId="0" fontId="2" fillId="0" borderId="0" xfId="0" applyFont="1"/>
    <xf numFmtId="167" fontId="0" fillId="0" borderId="0" xfId="0" applyNumberFormat="1"/>
    <xf numFmtId="168" fontId="0" fillId="0" borderId="0" xfId="0" applyNumberFormat="1"/>
    <xf numFmtId="9" fontId="0" fillId="0" borderId="0" xfId="0" applyNumberFormat="1"/>
    <xf numFmtId="3" fontId="0" fillId="0" borderId="0" xfId="0" applyNumberFormat="1"/>
    <xf numFmtId="0" fontId="2" fillId="2" borderId="1" xfId="0" applyFont="1" applyFill="1" applyBorder="1"/>
    <xf numFmtId="167" fontId="3" fillId="0" borderId="0" xfId="0" applyNumberFormat="1" applyFont="1"/>
    <xf numFmtId="167" fontId="2" fillId="2" borderId="1" xfId="0" applyNumberFormat="1" applyFont="1" applyFill="1" applyBorder="1"/>
    <xf numFmtId="0" fontId="2" fillId="0" borderId="0" xfId="0" applyFont="1" applyAlignment="1">
      <alignment horizontal="center"/>
    </xf>
  </cellXfs>
  <cellStyles count="1">
    <cellStyle name="Standard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6" formatCode="_-* #,##0.00\ [$€-407]_-;\-* #,##0.00\ [$€-407]_-;_-* &quot;-&quot;??\ [$€-407]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34" formatCode="_-* #,##0.00\ &quot;€&quot;_-;\-* #,##0.00\ &quot;€&quot;_-;_-* &quot;-&quot;??\ &quot;€&quot;_-;_-@_-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6" formatCode="_-* #,##0.00\ [$€-407]_-;\-* #,##0.00\ [$€-407]_-;_-* &quot;-&quot;??\ [$€-407]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#,##0.00\ &quot;€/kg&quot;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#,##0.00\ &quot;€/kg&quot;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#,##0\ &quot;g&quot;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#,##0\ &quot;g&quot;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_Kalkulation_Pizza" displayName="tab_Kalkulation_Pizza" ref="A1:E13" totalsRowCount="1" headerRowDxfId="12" dataDxfId="11" totalsRowDxfId="10">
  <autoFilter ref="A1:E12" xr:uid="{00000000-0009-0000-0100-000002000000}"/>
  <tableColumns count="5">
    <tableColumn id="1" xr3:uid="{00000000-0010-0000-0000-000001000000}" name="Menge" totalsRowFunction="sum" dataDxfId="9" totalsRowDxfId="8"/>
    <tableColumn id="2" xr3:uid="{00000000-0010-0000-0000-000002000000}" name="Zutat" dataDxfId="7" totalsRowDxfId="6"/>
    <tableColumn id="4" xr3:uid="{00000000-0010-0000-0000-000004000000}" name="Grundpreis" dataDxfId="5" totalsRowDxfId="4"/>
    <tableColumn id="5" xr3:uid="{00000000-0010-0000-0000-000005000000}" name="Netto" totalsRowFunction="sum" dataDxfId="3" totalsRowDxfId="2">
      <calculatedColumnFormula>tab_Kalkulation_Pizza[[#This Row],[Grundpreis]]*tab_Kalkulation_Pizza[[#This Row],[Menge]]/1000</calculatedColumnFormula>
    </tableColumn>
    <tableColumn id="6" xr3:uid="{00000000-0010-0000-0000-000006000000}" name="Brutto" totalsRowFunction="sum" dataDxfId="1" totalsRowDxfId="0">
      <calculatedColumnFormula>tab_Kalkulation_Pizza[[#This Row],[Netto]]*(1+MWSt)</calculatedColumn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zoomScaleNormal="100" workbookViewId="0">
      <selection sqref="A1:XFD1048576"/>
    </sheetView>
  </sheetViews>
  <sheetFormatPr baseColWidth="10" defaultColWidth="10.83203125" defaultRowHeight="15" x14ac:dyDescent="0.2"/>
  <cols>
    <col min="1" max="5" width="12.83203125" style="2" customWidth="1"/>
    <col min="6" max="16384" width="10.83203125" style="2"/>
  </cols>
  <sheetData>
    <row r="1" spans="1: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">
      <c r="A2" s="3">
        <v>125</v>
      </c>
      <c r="B2" s="2" t="s">
        <v>5</v>
      </c>
      <c r="C2" s="4">
        <v>4.7000000000000002E-3</v>
      </c>
      <c r="D2" s="5">
        <f>tab_Kalkulation_Pizza[[#This Row],[Grundpreis]]*tab_Kalkulation_Pizza[[#This Row],[Menge]]/1000</f>
        <v>5.8750000000000002E-4</v>
      </c>
      <c r="E2" s="5">
        <f>tab_Kalkulation_Pizza[[#This Row],[Netto]]*(1+MWSt)</f>
        <v>6.2862500000000006E-4</v>
      </c>
    </row>
    <row r="3" spans="1:5" x14ac:dyDescent="0.2">
      <c r="A3" s="3">
        <v>250</v>
      </c>
      <c r="B3" s="2" t="s">
        <v>6</v>
      </c>
      <c r="C3" s="4">
        <v>0.49</v>
      </c>
      <c r="D3" s="5">
        <f>tab_Kalkulation_Pizza[[#This Row],[Grundpreis]]*tab_Kalkulation_Pizza[[#This Row],[Menge]]/1000</f>
        <v>0.1225</v>
      </c>
      <c r="E3" s="5">
        <f>tab_Kalkulation_Pizza[[#This Row],[Netto]]*(1+MWSt)</f>
        <v>0.131075</v>
      </c>
    </row>
    <row r="4" spans="1:5" x14ac:dyDescent="0.2">
      <c r="A4" s="3">
        <v>20</v>
      </c>
      <c r="B4" s="2" t="s">
        <v>7</v>
      </c>
      <c r="C4" s="4">
        <v>3.5714285714285716</v>
      </c>
      <c r="D4" s="5">
        <f>tab_Kalkulation_Pizza[[#This Row],[Grundpreis]]*tab_Kalkulation_Pizza[[#This Row],[Menge]]/1000</f>
        <v>7.1428571428571425E-2</v>
      </c>
      <c r="E4" s="5">
        <f>tab_Kalkulation_Pizza[[#This Row],[Netto]]*(1+MWSt)</f>
        <v>7.6428571428571429E-2</v>
      </c>
    </row>
    <row r="5" spans="1:5" x14ac:dyDescent="0.2">
      <c r="A5" s="3">
        <v>10</v>
      </c>
      <c r="B5" s="2" t="s">
        <v>8</v>
      </c>
      <c r="C5" s="4">
        <v>2</v>
      </c>
      <c r="D5" s="5">
        <f>tab_Kalkulation_Pizza[[#This Row],[Grundpreis]]*tab_Kalkulation_Pizza[[#This Row],[Menge]]/1000</f>
        <v>0.02</v>
      </c>
      <c r="E5" s="5">
        <f>tab_Kalkulation_Pizza[[#This Row],[Netto]]*(1+MWSt)</f>
        <v>2.1400000000000002E-2</v>
      </c>
    </row>
    <row r="6" spans="1:5" x14ac:dyDescent="0.2">
      <c r="A6" s="3">
        <v>0</v>
      </c>
      <c r="B6" s="2" t="s">
        <v>9</v>
      </c>
      <c r="C6" s="4">
        <v>1.9583333333333333</v>
      </c>
      <c r="D6" s="5">
        <f>tab_Kalkulation_Pizza[[#This Row],[Grundpreis]]*tab_Kalkulation_Pizza[[#This Row],[Menge]]/1000</f>
        <v>0</v>
      </c>
      <c r="E6" s="5">
        <f>tab_Kalkulation_Pizza[[#This Row],[Netto]]*(1+MWSt)</f>
        <v>0</v>
      </c>
    </row>
    <row r="7" spans="1:5" x14ac:dyDescent="0.2">
      <c r="A7" s="3">
        <v>0</v>
      </c>
      <c r="B7" s="2" t="s">
        <v>10</v>
      </c>
      <c r="C7" s="4">
        <v>4.7301587301587302</v>
      </c>
      <c r="D7" s="5">
        <f>tab_Kalkulation_Pizza[[#This Row],[Grundpreis]]*tab_Kalkulation_Pizza[[#This Row],[Menge]]/1000</f>
        <v>0</v>
      </c>
      <c r="E7" s="5">
        <f>tab_Kalkulation_Pizza[[#This Row],[Netto]]*(1+MWSt)</f>
        <v>0</v>
      </c>
    </row>
    <row r="8" spans="1:5" x14ac:dyDescent="0.2">
      <c r="A8" s="3">
        <v>120</v>
      </c>
      <c r="B8" s="2" t="s">
        <v>11</v>
      </c>
      <c r="C8" s="4">
        <v>6</v>
      </c>
      <c r="D8" s="5">
        <f>tab_Kalkulation_Pizza[[#This Row],[Grundpreis]]*tab_Kalkulation_Pizza[[#This Row],[Menge]]/1000</f>
        <v>0.72</v>
      </c>
      <c r="E8" s="5">
        <f>tab_Kalkulation_Pizza[[#This Row],[Netto]]*(1+MWSt)</f>
        <v>0.77039999999999997</v>
      </c>
    </row>
    <row r="9" spans="1:5" x14ac:dyDescent="0.2">
      <c r="A9" s="3">
        <v>3</v>
      </c>
      <c r="B9" s="2" t="s">
        <v>12</v>
      </c>
      <c r="C9" s="4">
        <v>21.9</v>
      </c>
      <c r="D9" s="5">
        <f>tab_Kalkulation_Pizza[[#This Row],[Grundpreis]]*tab_Kalkulation_Pizza[[#This Row],[Menge]]/1000</f>
        <v>6.5699999999999995E-2</v>
      </c>
      <c r="E9" s="5">
        <f>tab_Kalkulation_Pizza[[#This Row],[Netto]]*(1+MWSt)</f>
        <v>7.0299E-2</v>
      </c>
    </row>
    <row r="10" spans="1:5" x14ac:dyDescent="0.2">
      <c r="A10" s="3">
        <v>1</v>
      </c>
      <c r="B10" s="2" t="s">
        <v>13</v>
      </c>
      <c r="C10" s="4">
        <v>27.9</v>
      </c>
      <c r="D10" s="5">
        <f>tab_Kalkulation_Pizza[[#This Row],[Grundpreis]]*tab_Kalkulation_Pizza[[#This Row],[Menge]]/1000</f>
        <v>2.7899999999999998E-2</v>
      </c>
      <c r="E10" s="5">
        <f>tab_Kalkulation_Pizza[[#This Row],[Netto]]*(1+MWSt)</f>
        <v>2.9852999999999998E-2</v>
      </c>
    </row>
    <row r="11" spans="1:5" x14ac:dyDescent="0.2">
      <c r="A11" s="3">
        <v>0</v>
      </c>
      <c r="B11" s="2" t="s">
        <v>14</v>
      </c>
      <c r="C11" s="4">
        <v>12.9</v>
      </c>
      <c r="D11" s="5">
        <f>tab_Kalkulation_Pizza[[#This Row],[Grundpreis]]*tab_Kalkulation_Pizza[[#This Row],[Menge]]/1000</f>
        <v>0</v>
      </c>
      <c r="E11" s="5">
        <f>tab_Kalkulation_Pizza[[#This Row],[Netto]]*(1+MWSt)</f>
        <v>0</v>
      </c>
    </row>
    <row r="12" spans="1:5" x14ac:dyDescent="0.2">
      <c r="A12" s="3">
        <v>0</v>
      </c>
      <c r="B12" s="2" t="s">
        <v>15</v>
      </c>
      <c r="C12" s="4">
        <v>3.1428571428571428</v>
      </c>
      <c r="D12" s="5">
        <f>tab_Kalkulation_Pizza[[#This Row],[Grundpreis]]*tab_Kalkulation_Pizza[[#This Row],[Menge]]/1000</f>
        <v>0</v>
      </c>
      <c r="E12" s="5">
        <f>tab_Kalkulation_Pizza[[#This Row],[Netto]]*(1+MWSt)</f>
        <v>0</v>
      </c>
    </row>
    <row r="13" spans="1:5" x14ac:dyDescent="0.2">
      <c r="A13" s="3">
        <f>SUBTOTAL(109,tab_Kalkulation_Pizza[Menge])</f>
        <v>529</v>
      </c>
      <c r="C13" s="4"/>
      <c r="D13" s="1">
        <f>SUBTOTAL(109,tab_Kalkulation_Pizza[Netto])</f>
        <v>1.0281160714285715</v>
      </c>
      <c r="E13" s="1">
        <f>SUBTOTAL(109,tab_Kalkulation_Pizza[Brutto])</f>
        <v>1.1000841964285712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F331F-F692-0A4E-A5EA-5A27F4666D58}">
  <dimension ref="A1:C13"/>
  <sheetViews>
    <sheetView tabSelected="1" workbookViewId="0">
      <selection activeCell="B2" sqref="B2"/>
    </sheetView>
  </sheetViews>
  <sheetFormatPr baseColWidth="10" defaultRowHeight="16" x14ac:dyDescent="0.2"/>
  <cols>
    <col min="1" max="1" width="36.33203125" customWidth="1"/>
    <col min="2" max="2" width="12.1640625" customWidth="1"/>
    <col min="3" max="3" width="13.33203125" customWidth="1"/>
  </cols>
  <sheetData>
    <row r="1" spans="1:3" s="6" customFormat="1" x14ac:dyDescent="0.2">
      <c r="A1" s="6" t="s">
        <v>16</v>
      </c>
      <c r="B1" s="14" t="s">
        <v>17</v>
      </c>
    </row>
    <row r="2" spans="1:3" x14ac:dyDescent="0.2">
      <c r="A2" t="s">
        <v>18</v>
      </c>
      <c r="B2" s="8">
        <v>29000</v>
      </c>
    </row>
    <row r="3" spans="1:3" x14ac:dyDescent="0.2">
      <c r="A3" t="s">
        <v>19</v>
      </c>
      <c r="B3" s="9">
        <v>0.18</v>
      </c>
      <c r="C3" s="12">
        <f>B2*B3</f>
        <v>5220</v>
      </c>
    </row>
    <row r="4" spans="1:3" x14ac:dyDescent="0.2">
      <c r="A4" t="s">
        <v>20</v>
      </c>
      <c r="B4" s="8">
        <v>1500</v>
      </c>
    </row>
    <row r="5" spans="1:3" x14ac:dyDescent="0.2">
      <c r="A5" s="11" t="s">
        <v>21</v>
      </c>
      <c r="B5" s="13">
        <f>B2-C3-B4</f>
        <v>22280</v>
      </c>
    </row>
    <row r="7" spans="1:3" x14ac:dyDescent="0.2">
      <c r="A7" s="6" t="s">
        <v>27</v>
      </c>
    </row>
    <row r="8" spans="1:3" x14ac:dyDescent="0.2">
      <c r="A8" t="s">
        <v>22</v>
      </c>
      <c r="B8" s="10">
        <v>12000</v>
      </c>
    </row>
    <row r="9" spans="1:3" x14ac:dyDescent="0.2">
      <c r="A9" t="s">
        <v>23</v>
      </c>
      <c r="B9">
        <v>5.8</v>
      </c>
    </row>
    <row r="10" spans="1:3" x14ac:dyDescent="0.2">
      <c r="A10" t="s">
        <v>24</v>
      </c>
      <c r="B10" s="7">
        <v>1.85</v>
      </c>
      <c r="C10" s="12">
        <f>(B8/100)*B9*B10</f>
        <v>1287.6000000000001</v>
      </c>
    </row>
    <row r="11" spans="1:3" x14ac:dyDescent="0.2">
      <c r="A11" t="s">
        <v>26</v>
      </c>
      <c r="B11" s="7">
        <v>840</v>
      </c>
    </row>
    <row r="12" spans="1:3" x14ac:dyDescent="0.2">
      <c r="A12" t="s">
        <v>25</v>
      </c>
      <c r="B12" s="7">
        <v>125</v>
      </c>
    </row>
    <row r="13" spans="1:3" x14ac:dyDescent="0.2">
      <c r="A13" s="11" t="s">
        <v>28</v>
      </c>
      <c r="B13" s="13">
        <f>C10+B11+B12</f>
        <v>2252.6000000000004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1 | Pizza-Rezepte</vt:lpstr>
      <vt:lpstr>2 | Autokauf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dcterms:created xsi:type="dcterms:W3CDTF">2016-03-24T05:15:50Z</dcterms:created>
  <dcterms:modified xsi:type="dcterms:W3CDTF">2024-02-10T16:27:34Z</dcterms:modified>
</cp:coreProperties>
</file>